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kharistempleman/Documents/Taiwan Democracy Project/Research/Elections Research/2016 Elections/Post-election Analysis/"/>
    </mc:Choice>
  </mc:AlternateContent>
  <bookViews>
    <workbookView xWindow="940" yWindow="460" windowWidth="24460" windowHeight="14820" tabRatio="500"/>
  </bookViews>
  <sheets>
    <sheet name="Documentation" sheetId="5" r:id="rId1"/>
    <sheet name="Swing 2012-16_city2" sheetId="3" r:id="rId2"/>
    <sheet name="Swing 2012-16_city" sheetId="4" r:id="rId3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3" l="1"/>
  <c r="E32" i="3"/>
  <c r="C32" i="3"/>
  <c r="B9" i="3"/>
  <c r="B15" i="3"/>
  <c r="B22" i="3"/>
  <c r="B30" i="3"/>
  <c r="B32" i="3"/>
  <c r="F30" i="3"/>
  <c r="E30" i="3"/>
  <c r="G30" i="3"/>
  <c r="C30" i="3"/>
  <c r="D30" i="3"/>
  <c r="H30" i="3"/>
  <c r="I30" i="3"/>
  <c r="F22" i="3"/>
  <c r="E22" i="3"/>
  <c r="G22" i="3"/>
  <c r="C22" i="3"/>
  <c r="D22" i="3"/>
  <c r="H22" i="3"/>
  <c r="I22" i="3"/>
  <c r="F15" i="3"/>
  <c r="E15" i="3"/>
  <c r="G15" i="3"/>
  <c r="C15" i="3"/>
  <c r="D15" i="3"/>
  <c r="H15" i="3"/>
  <c r="I15" i="3"/>
  <c r="G4" i="3"/>
  <c r="D4" i="3"/>
  <c r="H4" i="3"/>
  <c r="I4" i="3"/>
  <c r="G5" i="3"/>
  <c r="D5" i="3"/>
  <c r="H5" i="3"/>
  <c r="I5" i="3"/>
  <c r="G6" i="3"/>
  <c r="D6" i="3"/>
  <c r="H6" i="3"/>
  <c r="I6" i="3"/>
  <c r="G7" i="3"/>
  <c r="D7" i="3"/>
  <c r="H7" i="3"/>
  <c r="I7" i="3"/>
  <c r="G8" i="3"/>
  <c r="D8" i="3"/>
  <c r="H8" i="3"/>
  <c r="I8" i="3"/>
  <c r="F9" i="3"/>
  <c r="E9" i="3"/>
  <c r="G9" i="3"/>
  <c r="C9" i="3"/>
  <c r="D9" i="3"/>
  <c r="H9" i="3"/>
  <c r="I9" i="3"/>
  <c r="G11" i="3"/>
  <c r="D11" i="3"/>
  <c r="H11" i="3"/>
  <c r="I11" i="3"/>
  <c r="G12" i="3"/>
  <c r="D12" i="3"/>
  <c r="H12" i="3"/>
  <c r="I12" i="3"/>
  <c r="G13" i="3"/>
  <c r="D13" i="3"/>
  <c r="H13" i="3"/>
  <c r="I13" i="3"/>
  <c r="G14" i="3"/>
  <c r="D14" i="3"/>
  <c r="H14" i="3"/>
  <c r="I14" i="3"/>
  <c r="G17" i="3"/>
  <c r="D17" i="3"/>
  <c r="H17" i="3"/>
  <c r="I17" i="3"/>
  <c r="G18" i="3"/>
  <c r="D18" i="3"/>
  <c r="H18" i="3"/>
  <c r="I18" i="3"/>
  <c r="G19" i="3"/>
  <c r="D19" i="3"/>
  <c r="H19" i="3"/>
  <c r="I19" i="3"/>
  <c r="G20" i="3"/>
  <c r="D20" i="3"/>
  <c r="H20" i="3"/>
  <c r="I20" i="3"/>
  <c r="G21" i="3"/>
  <c r="D21" i="3"/>
  <c r="H21" i="3"/>
  <c r="I21" i="3"/>
  <c r="G24" i="3"/>
  <c r="D24" i="3"/>
  <c r="H24" i="3"/>
  <c r="I24" i="3"/>
  <c r="G25" i="3"/>
  <c r="D25" i="3"/>
  <c r="H25" i="3"/>
  <c r="I25" i="3"/>
  <c r="G26" i="3"/>
  <c r="D26" i="3"/>
  <c r="H26" i="3"/>
  <c r="I26" i="3"/>
  <c r="G27" i="3"/>
  <c r="D27" i="3"/>
  <c r="H27" i="3"/>
  <c r="I27" i="3"/>
  <c r="G28" i="3"/>
  <c r="D28" i="3"/>
  <c r="H28" i="3"/>
  <c r="I28" i="3"/>
  <c r="G29" i="3"/>
  <c r="D29" i="3"/>
  <c r="H29" i="3"/>
  <c r="I29" i="3"/>
  <c r="G3" i="3"/>
  <c r="D3" i="3"/>
  <c r="H3" i="3"/>
  <c r="I3" i="3"/>
  <c r="G2" i="3"/>
  <c r="D2" i="3"/>
  <c r="H2" i="3"/>
  <c r="I2" i="3"/>
  <c r="G32" i="3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H25" i="4"/>
  <c r="G25" i="4"/>
  <c r="F25" i="4"/>
  <c r="E25" i="4"/>
  <c r="D25" i="4"/>
  <c r="C25" i="4"/>
  <c r="B25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D3" i="4"/>
  <c r="H3" i="4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D21" i="4"/>
  <c r="H21" i="4"/>
  <c r="D22" i="4"/>
  <c r="H22" i="4"/>
  <c r="D23" i="4"/>
  <c r="H23" i="4"/>
  <c r="G2" i="4"/>
  <c r="D2" i="4"/>
  <c r="H2" i="4"/>
  <c r="D32" i="3"/>
  <c r="H32" i="3"/>
</calcChain>
</file>

<file path=xl/sharedStrings.xml><?xml version="1.0" encoding="utf-8"?>
<sst xmlns="http://schemas.openxmlformats.org/spreadsheetml/2006/main" count="70" uniqueCount="49">
  <si>
    <t>2016_Tsai_per</t>
  </si>
  <si>
    <t>2012_Tsai_per</t>
  </si>
  <si>
    <t>2012_Tsai_vt</t>
  </si>
  <si>
    <t>2016_Tsai_vt</t>
  </si>
  <si>
    <t>Nantou 南投縣</t>
  </si>
  <si>
    <t>Chiayi City 嘉義市</t>
  </si>
  <si>
    <t>Chiayi County 嘉義縣</t>
  </si>
  <si>
    <t>Keelung 基隆市</t>
  </si>
  <si>
    <t>Yilan 宜蘭縣</t>
  </si>
  <si>
    <t>Pingtung 屏東縣</t>
  </si>
  <si>
    <t>Changhua 彰化縣</t>
  </si>
  <si>
    <t>New Taipei 新北市</t>
  </si>
  <si>
    <t>Hsinchu City 新竹市</t>
  </si>
  <si>
    <t>Hsinchu County 新竹縣</t>
  </si>
  <si>
    <t>Taoyuan 桃園縣</t>
  </si>
  <si>
    <t>Penghu 澎湖縣</t>
  </si>
  <si>
    <t>Taichung 台中市</t>
  </si>
  <si>
    <t>Taipei 台北市</t>
  </si>
  <si>
    <t>Tainan 台南市</t>
  </si>
  <si>
    <t>Taitung 台東縣</t>
  </si>
  <si>
    <t>Hualian 花蓮縣</t>
  </si>
  <si>
    <t>Miaoli 苗栗縣</t>
  </si>
  <si>
    <t>Lienchiang (Mazu) 連江縣</t>
  </si>
  <si>
    <t>Kinmen 金門縣</t>
  </si>
  <si>
    <t>Yunlin 雲林縣</t>
  </si>
  <si>
    <t>Kaohsiung 高雄市</t>
  </si>
  <si>
    <t>2012_valid_vt</t>
  </si>
  <si>
    <t>2016_valid_vt</t>
  </si>
  <si>
    <t>12_16_swing</t>
  </si>
  <si>
    <t>Total</t>
  </si>
  <si>
    <t>mean_swing_diff</t>
  </si>
  <si>
    <t>NORTH</t>
  </si>
  <si>
    <t>CENTRAL</t>
  </si>
  <si>
    <t>SOUTH</t>
  </si>
  <si>
    <t>EAST/ISLANDS</t>
  </si>
  <si>
    <t>2012 Valid Votes</t>
  </si>
  <si>
    <t>2012 Tsai Votes</t>
  </si>
  <si>
    <t>2012 Tsai %</t>
  </si>
  <si>
    <t>2016 Valid Votes</t>
  </si>
  <si>
    <t>2016 Tsai Votes</t>
  </si>
  <si>
    <t>2016 Tsai %</t>
  </si>
  <si>
    <t>2012-2016 Swing</t>
  </si>
  <si>
    <t>Diff from average swing</t>
  </si>
  <si>
    <t>Hualien 花蓮縣</t>
  </si>
  <si>
    <t>Ilan 宜蘭縣</t>
  </si>
  <si>
    <t>Prepared by Kharis Templeman</t>
  </si>
  <si>
    <t>Taiwan Democracy Project, Stanford University</t>
  </si>
  <si>
    <t>Taiwan 2016 Presidential Election Swing Analysis</t>
  </si>
  <si>
    <t>3.9.2016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</si>
</sst>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10" fontId="0" fillId="0" borderId="0" xfId="2" applyNumberFormat="1" applyFont="1"/>
    <xf numFmtId="10" fontId="0" fillId="0" borderId="0" xfId="0" applyNumberFormat="1"/>
    <xf numFmtId="0" fontId="0" fillId="0" borderId="0" xfId="0" applyFill="1"/>
    <xf numFmtId="0" fontId="0" fillId="0" borderId="0" xfId="0" applyFont="1" applyBorder="1"/>
    <xf numFmtId="3" fontId="0" fillId="0" borderId="0" xfId="0" applyNumberFormat="1" applyFont="1" applyFill="1" applyBorder="1" applyAlignment="1"/>
    <xf numFmtId="3" fontId="2" fillId="0" borderId="0" xfId="0" applyNumberFormat="1" applyFont="1" applyBorder="1"/>
    <xf numFmtId="10" fontId="0" fillId="0" borderId="0" xfId="2" applyNumberFormat="1" applyFont="1" applyFill="1" applyBorder="1" applyAlignment="1"/>
    <xf numFmtId="0" fontId="0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0" fontId="0" fillId="0" borderId="1" xfId="2" applyNumberFormat="1" applyFont="1" applyFill="1" applyBorder="1" applyAlignment="1"/>
    <xf numFmtId="0" fontId="0" fillId="0" borderId="1" xfId="0" applyBorder="1"/>
    <xf numFmtId="10" fontId="0" fillId="0" borderId="1" xfId="2" applyNumberFormat="1" applyFont="1" applyBorder="1"/>
    <xf numFmtId="10" fontId="0" fillId="0" borderId="1" xfId="0" applyNumberFormat="1" applyBorder="1"/>
    <xf numFmtId="0" fontId="0" fillId="0" borderId="3" xfId="0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 applyFill="1" applyBorder="1" applyAlignment="1">
      <alignment horizontal="right" vertical="center" wrapText="1"/>
    </xf>
    <xf numFmtId="164" fontId="0" fillId="0" borderId="3" xfId="1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Font="1" applyBorder="1"/>
    <xf numFmtId="3" fontId="0" fillId="0" borderId="2" xfId="0" applyNumberFormat="1" applyFont="1" applyFill="1" applyBorder="1" applyAlignment="1"/>
    <xf numFmtId="10" fontId="0" fillId="0" borderId="2" xfId="2" applyNumberFormat="1" applyFont="1" applyFill="1" applyBorder="1" applyAlignment="1"/>
    <xf numFmtId="164" fontId="0" fillId="0" borderId="2" xfId="1" applyNumberFormat="1" applyFont="1" applyFill="1" applyBorder="1" applyAlignment="1">
      <alignment horizontal="right" vertical="center" wrapText="1"/>
    </xf>
    <xf numFmtId="10" fontId="0" fillId="0" borderId="2" xfId="2" applyNumberFormat="1" applyFont="1" applyBorder="1"/>
    <xf numFmtId="10" fontId="0" fillId="0" borderId="2" xfId="0" applyNumberFormat="1" applyBorder="1"/>
    <xf numFmtId="3" fontId="2" fillId="0" borderId="2" xfId="0" applyNumberFormat="1" applyFont="1" applyBorder="1"/>
    <xf numFmtId="164" fontId="0" fillId="0" borderId="1" xfId="1" applyNumberFormat="1" applyFont="1" applyBorder="1"/>
    <xf numFmtId="0" fontId="0" fillId="2" borderId="0" xfId="0" applyFont="1" applyFill="1" applyBorder="1"/>
    <xf numFmtId="164" fontId="0" fillId="2" borderId="0" xfId="1" applyNumberFormat="1" applyFont="1" applyFill="1" applyBorder="1"/>
    <xf numFmtId="3" fontId="0" fillId="2" borderId="0" xfId="0" applyNumberFormat="1" applyFont="1" applyFill="1" applyBorder="1" applyAlignment="1"/>
    <xf numFmtId="10" fontId="0" fillId="2" borderId="0" xfId="2" applyNumberFormat="1" applyFont="1" applyFill="1" applyBorder="1" applyAlignment="1"/>
    <xf numFmtId="164" fontId="0" fillId="2" borderId="0" xfId="1" applyNumberFormat="1" applyFont="1" applyFill="1" applyBorder="1" applyAlignment="1">
      <alignment horizontal="right" vertical="center" wrapText="1"/>
    </xf>
    <xf numFmtId="10" fontId="0" fillId="2" borderId="0" xfId="2" applyNumberFormat="1" applyFont="1" applyFill="1" applyBorder="1"/>
    <xf numFmtId="10" fontId="0" fillId="2" borderId="0" xfId="0" applyNumberFormat="1" applyFill="1" applyBorder="1"/>
    <xf numFmtId="3" fontId="2" fillId="2" borderId="0" xfId="0" applyNumberFormat="1" applyFont="1" applyFill="1" applyBorder="1"/>
    <xf numFmtId="164" fontId="0" fillId="2" borderId="0" xfId="1" applyNumberFormat="1" applyFont="1" applyFill="1"/>
    <xf numFmtId="10" fontId="0" fillId="2" borderId="0" xfId="2" applyNumberFormat="1" applyFont="1" applyFill="1"/>
    <xf numFmtId="10" fontId="0" fillId="2" borderId="0" xfId="0" applyNumberFormat="1" applyFill="1"/>
    <xf numFmtId="10" fontId="0" fillId="3" borderId="0" xfId="0" applyNumberFormat="1" applyFill="1" applyBorder="1"/>
    <xf numFmtId="10" fontId="0" fillId="4" borderId="0" xfId="0" applyNumberFormat="1" applyFill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workbookViewId="0">
      <selection activeCell="F13" sqref="F13"/>
    </sheetView>
  </sheetViews>
  <sheetFormatPr baseColWidth="10" defaultRowHeight="16" x14ac:dyDescent="0.2"/>
  <sheetData>
    <row r="1" spans="1:1" x14ac:dyDescent="0.2">
      <c r="A1" s="44" t="s">
        <v>47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48</v>
      </c>
    </row>
    <row r="14" spans="1:1" x14ac:dyDescent="0.2">
      <c r="A14" s="1"/>
    </row>
    <row r="15" spans="1:1" x14ac:dyDescent="0.2">
      <c r="A15" s="1"/>
    </row>
    <row r="16" spans="1:1" x14ac:dyDescent="0.2">
      <c r="A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33" sqref="H33"/>
    </sheetView>
  </sheetViews>
  <sheetFormatPr baseColWidth="10" defaultRowHeight="16" x14ac:dyDescent="0.2"/>
  <cols>
    <col min="1" max="1" width="24.5" customWidth="1"/>
    <col min="2" max="2" width="14.33203125" style="19" hidden="1" customWidth="1"/>
    <col min="3" max="3" width="14.33203125" style="4" hidden="1" customWidth="1"/>
    <col min="4" max="4" width="14.33203125" customWidth="1"/>
    <col min="5" max="6" width="14.33203125" style="18" hidden="1" customWidth="1"/>
    <col min="7" max="9" width="14.33203125" customWidth="1"/>
  </cols>
  <sheetData>
    <row r="1" spans="1:9" ht="33" thickBot="1" x14ac:dyDescent="0.25">
      <c r="A1" s="15"/>
      <c r="B1" s="21" t="s">
        <v>35</v>
      </c>
      <c r="C1" s="22" t="s">
        <v>36</v>
      </c>
      <c r="D1" s="22" t="s">
        <v>37</v>
      </c>
      <c r="E1" s="21" t="s">
        <v>38</v>
      </c>
      <c r="F1" s="21" t="s">
        <v>39</v>
      </c>
      <c r="G1" s="22" t="s">
        <v>40</v>
      </c>
      <c r="H1" s="22" t="s">
        <v>41</v>
      </c>
      <c r="I1" s="22" t="s">
        <v>42</v>
      </c>
    </row>
    <row r="2" spans="1:9" x14ac:dyDescent="0.2">
      <c r="A2" s="5" t="s">
        <v>17</v>
      </c>
      <c r="B2" s="17">
        <v>1604730</v>
      </c>
      <c r="C2" s="6">
        <v>634565</v>
      </c>
      <c r="D2" s="8">
        <f>C2/B2</f>
        <v>0.395434122874253</v>
      </c>
      <c r="E2" s="20">
        <v>1457678</v>
      </c>
      <c r="F2" s="18">
        <v>757383</v>
      </c>
      <c r="G2" s="2">
        <f>F2/E2</f>
        <v>0.51958182808548936</v>
      </c>
      <c r="H2" s="3">
        <f>G2-D2</f>
        <v>0.12414770521123636</v>
      </c>
      <c r="I2" s="3">
        <f>H2-0.1049</f>
        <v>1.9247705211236366E-2</v>
      </c>
    </row>
    <row r="3" spans="1:9" x14ac:dyDescent="0.2">
      <c r="A3" s="5" t="s">
        <v>11</v>
      </c>
      <c r="B3" s="17">
        <v>2318493</v>
      </c>
      <c r="C3" s="6">
        <v>1007551</v>
      </c>
      <c r="D3" s="8">
        <f t="shared" ref="D3:D29" si="0">C3/B3</f>
        <v>0.43457150830302271</v>
      </c>
      <c r="E3" s="20">
        <v>2127748</v>
      </c>
      <c r="F3" s="18">
        <v>1165888</v>
      </c>
      <c r="G3" s="2">
        <f t="shared" ref="G3:G29" si="1">F3/E3</f>
        <v>0.54794458742294672</v>
      </c>
      <c r="H3" s="3">
        <f t="shared" ref="H3:H30" si="2">G3-D3</f>
        <v>0.113373079119924</v>
      </c>
      <c r="I3" s="3">
        <f>H3-0.1049</f>
        <v>8.4730791199240096E-3</v>
      </c>
    </row>
    <row r="4" spans="1:9" x14ac:dyDescent="0.2">
      <c r="A4" s="5" t="s">
        <v>7</v>
      </c>
      <c r="B4" s="17">
        <v>216389</v>
      </c>
      <c r="C4" s="6">
        <v>79562</v>
      </c>
      <c r="D4" s="8">
        <f>C4/B4</f>
        <v>0.36768042737847118</v>
      </c>
      <c r="E4" s="20">
        <v>193714</v>
      </c>
      <c r="F4" s="18">
        <v>93402</v>
      </c>
      <c r="G4" s="2">
        <f>F4/E4</f>
        <v>0.48216442797113268</v>
      </c>
      <c r="H4" s="3">
        <f>G4-D4</f>
        <v>0.11448400059266151</v>
      </c>
      <c r="I4" s="3">
        <f t="shared" ref="I4:I30" si="3">H4-0.1049</f>
        <v>9.5840005926615124E-3</v>
      </c>
    </row>
    <row r="5" spans="1:9" x14ac:dyDescent="0.2">
      <c r="A5" s="5" t="s">
        <v>14</v>
      </c>
      <c r="B5" s="17">
        <v>1117386</v>
      </c>
      <c r="C5" s="6">
        <v>445308</v>
      </c>
      <c r="D5" s="8">
        <f t="shared" si="0"/>
        <v>0.39852656109885037</v>
      </c>
      <c r="E5" s="20">
        <v>1073104</v>
      </c>
      <c r="F5" s="18">
        <v>547573</v>
      </c>
      <c r="G5" s="2">
        <f t="shared" si="1"/>
        <v>0.51027020680195023</v>
      </c>
      <c r="H5" s="3">
        <f t="shared" si="2"/>
        <v>0.11174364570309986</v>
      </c>
      <c r="I5" s="3">
        <f t="shared" si="3"/>
        <v>6.8436457030998654E-3</v>
      </c>
    </row>
    <row r="6" spans="1:9" x14ac:dyDescent="0.2">
      <c r="A6" s="5" t="s">
        <v>12</v>
      </c>
      <c r="B6" s="17">
        <v>234576</v>
      </c>
      <c r="C6" s="6">
        <v>92632</v>
      </c>
      <c r="D6" s="8">
        <f>C6/B6</f>
        <v>0.3948912079667144</v>
      </c>
      <c r="E6" s="20">
        <v>221355</v>
      </c>
      <c r="F6" s="18">
        <v>113386</v>
      </c>
      <c r="G6" s="2">
        <f>F6/E6</f>
        <v>0.51223600099387856</v>
      </c>
      <c r="H6" s="3">
        <f>G6-D6</f>
        <v>0.11734479302716416</v>
      </c>
      <c r="I6" s="3">
        <f t="shared" si="3"/>
        <v>1.2444793027164169E-2</v>
      </c>
    </row>
    <row r="7" spans="1:9" x14ac:dyDescent="0.2">
      <c r="A7" s="5" t="s">
        <v>13</v>
      </c>
      <c r="B7" s="17">
        <v>290137</v>
      </c>
      <c r="C7" s="6">
        <v>89741</v>
      </c>
      <c r="D7" s="8">
        <f>C7/B7</f>
        <v>0.3093056039043624</v>
      </c>
      <c r="E7" s="20">
        <v>268136</v>
      </c>
      <c r="F7" s="18">
        <v>114023</v>
      </c>
      <c r="G7" s="2">
        <f>F7/E7</f>
        <v>0.42524316018736763</v>
      </c>
      <c r="H7" s="3">
        <f>G7-D7</f>
        <v>0.11593755628300523</v>
      </c>
      <c r="I7" s="3">
        <f t="shared" si="3"/>
        <v>1.1037556283005234E-2</v>
      </c>
    </row>
    <row r="8" spans="1:9" ht="17" thickBot="1" x14ac:dyDescent="0.25">
      <c r="A8" s="23" t="s">
        <v>21</v>
      </c>
      <c r="B8" s="16">
        <v>322961</v>
      </c>
      <c r="C8" s="24">
        <v>107164</v>
      </c>
      <c r="D8" s="25">
        <f>C8/B8</f>
        <v>0.33181715439325493</v>
      </c>
      <c r="E8" s="26">
        <v>287028</v>
      </c>
      <c r="F8" s="16">
        <v>130461</v>
      </c>
      <c r="G8" s="27">
        <f>F8/E8</f>
        <v>0.45452360048497009</v>
      </c>
      <c r="H8" s="28">
        <f>G8-D8</f>
        <v>0.12270644609171516</v>
      </c>
      <c r="I8" s="28">
        <f t="shared" si="3"/>
        <v>1.7806446091715167E-2</v>
      </c>
    </row>
    <row r="9" spans="1:9" ht="17" thickTop="1" x14ac:dyDescent="0.2">
      <c r="A9" s="31" t="s">
        <v>31</v>
      </c>
      <c r="B9" s="32">
        <f>SUM(B2:B8)</f>
        <v>6104672</v>
      </c>
      <c r="C9" s="33">
        <f>SUM(C2:C8)</f>
        <v>2456523</v>
      </c>
      <c r="D9" s="34">
        <f>C9/B9</f>
        <v>0.40240048933013928</v>
      </c>
      <c r="E9" s="35">
        <f>SUM(E2:E8)</f>
        <v>5628763</v>
      </c>
      <c r="F9" s="32">
        <f>SUM(F2:F8)</f>
        <v>2922116</v>
      </c>
      <c r="G9" s="36">
        <f>F9/E9</f>
        <v>0.51913999576816439</v>
      </c>
      <c r="H9" s="37">
        <f>G9-D9</f>
        <v>0.11673950643802511</v>
      </c>
      <c r="I9" s="42">
        <f t="shared" si="3"/>
        <v>1.1839506438025116E-2</v>
      </c>
    </row>
    <row r="10" spans="1:9" x14ac:dyDescent="0.2">
      <c r="A10" s="5"/>
      <c r="B10" s="17"/>
      <c r="C10" s="6"/>
      <c r="D10" s="8"/>
      <c r="E10" s="20"/>
      <c r="G10" s="2"/>
      <c r="H10" s="3"/>
      <c r="I10" s="3"/>
    </row>
    <row r="11" spans="1:9" x14ac:dyDescent="0.2">
      <c r="A11" s="5" t="s">
        <v>16</v>
      </c>
      <c r="B11" s="17">
        <v>1519100</v>
      </c>
      <c r="C11" s="6">
        <v>678736</v>
      </c>
      <c r="D11" s="8">
        <f t="shared" si="0"/>
        <v>0.4468013955631624</v>
      </c>
      <c r="E11" s="20">
        <v>1442096</v>
      </c>
      <c r="F11" s="18">
        <v>793281</v>
      </c>
      <c r="G11" s="2">
        <f t="shared" si="1"/>
        <v>0.55008889838124508</v>
      </c>
      <c r="H11" s="3">
        <f t="shared" si="2"/>
        <v>0.10328750281808269</v>
      </c>
      <c r="I11" s="3">
        <f t="shared" si="3"/>
        <v>-1.6124971819173051E-3</v>
      </c>
    </row>
    <row r="12" spans="1:9" x14ac:dyDescent="0.2">
      <c r="A12" s="5" t="s">
        <v>10</v>
      </c>
      <c r="B12" s="17">
        <v>731440</v>
      </c>
      <c r="C12" s="7">
        <v>340069</v>
      </c>
      <c r="D12" s="8">
        <f>C12/B12</f>
        <v>0.46493082139341574</v>
      </c>
      <c r="E12" s="20">
        <v>670660</v>
      </c>
      <c r="F12" s="18">
        <v>378736</v>
      </c>
      <c r="G12" s="2">
        <f>F12/E12</f>
        <v>0.56472131929740854</v>
      </c>
      <c r="H12" s="3">
        <f>G12-D12</f>
        <v>9.9790497903992803E-2</v>
      </c>
      <c r="I12" s="3">
        <f t="shared" si="3"/>
        <v>-5.1095020960071902E-3</v>
      </c>
    </row>
    <row r="13" spans="1:9" x14ac:dyDescent="0.2">
      <c r="A13" s="5" t="s">
        <v>4</v>
      </c>
      <c r="B13" s="17">
        <v>290506</v>
      </c>
      <c r="C13" s="6">
        <v>123077</v>
      </c>
      <c r="D13" s="8">
        <f>C13/B13</f>
        <v>0.42366422724487618</v>
      </c>
      <c r="E13" s="20">
        <v>260576</v>
      </c>
      <c r="F13" s="18">
        <v>136104</v>
      </c>
      <c r="G13" s="2">
        <f>F13/E13</f>
        <v>0.52231978386344102</v>
      </c>
      <c r="H13" s="3">
        <f>G13-D13</f>
        <v>9.8655556618564844E-2</v>
      </c>
      <c r="I13" s="3">
        <f t="shared" si="3"/>
        <v>-6.2444433814351497E-3</v>
      </c>
    </row>
    <row r="14" spans="1:9" ht="17" thickBot="1" x14ac:dyDescent="0.25">
      <c r="A14" s="23" t="s">
        <v>24</v>
      </c>
      <c r="B14" s="16">
        <v>383694</v>
      </c>
      <c r="C14" s="24">
        <v>214141</v>
      </c>
      <c r="D14" s="25">
        <f>C14/B14</f>
        <v>0.55810359296731249</v>
      </c>
      <c r="E14" s="26">
        <v>345125</v>
      </c>
      <c r="F14" s="16">
        <v>218842</v>
      </c>
      <c r="G14" s="27">
        <f>F14/E14</f>
        <v>0.63409489315465406</v>
      </c>
      <c r="H14" s="28">
        <f>G14-D14</f>
        <v>7.5991300187341571E-2</v>
      </c>
      <c r="I14" s="28">
        <f t="shared" si="3"/>
        <v>-2.8908699812658423E-2</v>
      </c>
    </row>
    <row r="15" spans="1:9" ht="17" thickTop="1" x14ac:dyDescent="0.2">
      <c r="A15" s="31" t="s">
        <v>32</v>
      </c>
      <c r="B15" s="32">
        <f>SUM(B11:B14)</f>
        <v>2924740</v>
      </c>
      <c r="C15" s="38">
        <f>SUM(C11:C14)</f>
        <v>1356023</v>
      </c>
      <c r="D15" s="34">
        <f>C15/B15</f>
        <v>0.46363881917708927</v>
      </c>
      <c r="E15" s="35">
        <f>SUM(E11:E14)</f>
        <v>2718457</v>
      </c>
      <c r="F15" s="39">
        <f>SUM(F11:F14)</f>
        <v>1526963</v>
      </c>
      <c r="G15" s="40">
        <f>F15/E15</f>
        <v>0.56170209791804693</v>
      </c>
      <c r="H15" s="41">
        <f>G15-D15</f>
        <v>9.806327874095766E-2</v>
      </c>
      <c r="I15" s="43">
        <f t="shared" si="3"/>
        <v>-6.8367212590423332E-3</v>
      </c>
    </row>
    <row r="16" spans="1:9" x14ac:dyDescent="0.2">
      <c r="A16" s="5"/>
      <c r="B16" s="17"/>
      <c r="C16" s="7"/>
      <c r="D16" s="8"/>
      <c r="E16" s="20"/>
      <c r="G16" s="2"/>
      <c r="H16" s="3"/>
      <c r="I16" s="3"/>
    </row>
    <row r="17" spans="1:9" x14ac:dyDescent="0.2">
      <c r="A17" s="5" t="s">
        <v>5</v>
      </c>
      <c r="B17" s="17">
        <v>150288</v>
      </c>
      <c r="C17" s="6">
        <v>76711</v>
      </c>
      <c r="D17" s="8">
        <f>C17/B17</f>
        <v>0.51042664750346001</v>
      </c>
      <c r="E17" s="20">
        <v>138891</v>
      </c>
      <c r="F17" s="18">
        <v>83143</v>
      </c>
      <c r="G17" s="2">
        <f>F17/E17</f>
        <v>0.59862050096838526</v>
      </c>
      <c r="H17" s="3">
        <f>G17-D17</f>
        <v>8.8193853464925254E-2</v>
      </c>
      <c r="I17" s="3">
        <f t="shared" si="3"/>
        <v>-1.670614653507474E-2</v>
      </c>
    </row>
    <row r="18" spans="1:9" x14ac:dyDescent="0.2">
      <c r="A18" s="5" t="s">
        <v>6</v>
      </c>
      <c r="B18" s="17">
        <v>309773</v>
      </c>
      <c r="C18" s="7">
        <v>181463</v>
      </c>
      <c r="D18" s="8">
        <f>C18/B18</f>
        <v>0.58579346812020416</v>
      </c>
      <c r="E18" s="20">
        <v>279807</v>
      </c>
      <c r="F18" s="18">
        <v>182913</v>
      </c>
      <c r="G18" s="2">
        <f>F18/E18</f>
        <v>0.65371130815169032</v>
      </c>
      <c r="H18" s="3">
        <f>G18-D18</f>
        <v>6.7917840031486154E-2</v>
      </c>
      <c r="I18" s="3">
        <f t="shared" si="3"/>
        <v>-3.6982159968513839E-2</v>
      </c>
    </row>
    <row r="19" spans="1:9" x14ac:dyDescent="0.2">
      <c r="A19" s="5" t="s">
        <v>18</v>
      </c>
      <c r="B19" s="17">
        <v>1093572</v>
      </c>
      <c r="C19" s="6">
        <v>631232</v>
      </c>
      <c r="D19" s="8">
        <f t="shared" si="0"/>
        <v>0.57722033848708632</v>
      </c>
      <c r="E19" s="20">
        <v>993236</v>
      </c>
      <c r="F19" s="18">
        <v>670608</v>
      </c>
      <c r="G19" s="2">
        <f t="shared" si="1"/>
        <v>0.67517488290798966</v>
      </c>
      <c r="H19" s="3">
        <f t="shared" si="2"/>
        <v>9.7954544420903344E-2</v>
      </c>
      <c r="I19" s="3">
        <f t="shared" si="3"/>
        <v>-6.9454555790966488E-3</v>
      </c>
    </row>
    <row r="20" spans="1:9" x14ac:dyDescent="0.2">
      <c r="A20" s="5" t="s">
        <v>25</v>
      </c>
      <c r="B20" s="17">
        <v>1653088</v>
      </c>
      <c r="C20" s="6">
        <v>883158</v>
      </c>
      <c r="D20" s="8">
        <f t="shared" si="0"/>
        <v>0.53424742058499008</v>
      </c>
      <c r="E20" s="20">
        <v>1506756</v>
      </c>
      <c r="F20" s="18">
        <v>955168</v>
      </c>
      <c r="G20" s="2">
        <f t="shared" si="1"/>
        <v>0.63392347533376336</v>
      </c>
      <c r="H20" s="3">
        <f t="shared" si="2"/>
        <v>9.967605474877328E-2</v>
      </c>
      <c r="I20" s="3">
        <f t="shared" si="3"/>
        <v>-5.2239452512267137E-3</v>
      </c>
    </row>
    <row r="21" spans="1:9" ht="17" thickBot="1" x14ac:dyDescent="0.25">
      <c r="A21" s="23" t="s">
        <v>9</v>
      </c>
      <c r="B21" s="16">
        <v>492855</v>
      </c>
      <c r="C21" s="29">
        <v>271722</v>
      </c>
      <c r="D21" s="25">
        <f t="shared" si="0"/>
        <v>0.55132239705390018</v>
      </c>
      <c r="E21" s="26">
        <v>449356</v>
      </c>
      <c r="F21" s="16">
        <v>285297</v>
      </c>
      <c r="G21" s="27">
        <f t="shared" si="1"/>
        <v>0.63490194856639282</v>
      </c>
      <c r="H21" s="28">
        <f t="shared" si="2"/>
        <v>8.3579551512492634E-2</v>
      </c>
      <c r="I21" s="28">
        <f t="shared" si="3"/>
        <v>-2.132044848750736E-2</v>
      </c>
    </row>
    <row r="22" spans="1:9" ht="17" thickTop="1" x14ac:dyDescent="0.2">
      <c r="A22" s="31" t="s">
        <v>33</v>
      </c>
      <c r="B22" s="32">
        <f>SUM(B17:B21)</f>
        <v>3699576</v>
      </c>
      <c r="C22" s="38">
        <f>SUM(C17:C21)</f>
        <v>2044286</v>
      </c>
      <c r="D22" s="34">
        <f>C22/B22</f>
        <v>0.55257305161456338</v>
      </c>
      <c r="E22" s="35">
        <f>SUM(E17:E21)</f>
        <v>3368046</v>
      </c>
      <c r="F22" s="39">
        <f>SUM(F17:F21)</f>
        <v>2177129</v>
      </c>
      <c r="G22" s="40">
        <f>F22/E22</f>
        <v>0.64640714527058118</v>
      </c>
      <c r="H22" s="41">
        <f t="shared" si="2"/>
        <v>9.3834093656017803E-2</v>
      </c>
      <c r="I22" s="43">
        <f t="shared" si="3"/>
        <v>-1.106590634398219E-2</v>
      </c>
    </row>
    <row r="23" spans="1:9" x14ac:dyDescent="0.2">
      <c r="A23" s="5"/>
      <c r="B23" s="17"/>
      <c r="C23" s="7"/>
      <c r="D23" s="8"/>
      <c r="E23" s="20"/>
      <c r="G23" s="2"/>
      <c r="H23" s="3"/>
      <c r="I23" s="3"/>
    </row>
    <row r="24" spans="1:9" x14ac:dyDescent="0.2">
      <c r="A24" s="5" t="s">
        <v>44</v>
      </c>
      <c r="B24" s="17">
        <v>257304</v>
      </c>
      <c r="C24" s="6">
        <v>135156</v>
      </c>
      <c r="D24" s="8">
        <f t="shared" si="0"/>
        <v>0.52527749277119673</v>
      </c>
      <c r="E24" s="20">
        <v>233302</v>
      </c>
      <c r="F24" s="18">
        <v>144798</v>
      </c>
      <c r="G24" s="2">
        <f t="shared" si="1"/>
        <v>0.62064620106128532</v>
      </c>
      <c r="H24" s="3">
        <f t="shared" si="2"/>
        <v>9.5368708290088589E-2</v>
      </c>
      <c r="I24" s="3">
        <f t="shared" si="3"/>
        <v>-9.5312917099114047E-3</v>
      </c>
    </row>
    <row r="25" spans="1:9" x14ac:dyDescent="0.2">
      <c r="A25" s="5" t="s">
        <v>43</v>
      </c>
      <c r="B25" s="17">
        <v>169019</v>
      </c>
      <c r="C25" s="6">
        <v>43845</v>
      </c>
      <c r="D25" s="8">
        <f t="shared" si="0"/>
        <v>0.2594087055301475</v>
      </c>
      <c r="E25" s="20">
        <v>154843</v>
      </c>
      <c r="F25" s="18">
        <v>57198</v>
      </c>
      <c r="G25" s="2">
        <f t="shared" si="1"/>
        <v>0.36939351472136295</v>
      </c>
      <c r="H25" s="3">
        <f t="shared" si="2"/>
        <v>0.10998480919121545</v>
      </c>
      <c r="I25" s="3">
        <f t="shared" si="3"/>
        <v>5.0848091912154558E-3</v>
      </c>
    </row>
    <row r="26" spans="1:9" x14ac:dyDescent="0.2">
      <c r="A26" s="5" t="s">
        <v>19</v>
      </c>
      <c r="B26" s="17">
        <v>109553</v>
      </c>
      <c r="C26" s="6">
        <v>33417</v>
      </c>
      <c r="D26" s="8">
        <f t="shared" si="0"/>
        <v>0.30503044188657547</v>
      </c>
      <c r="E26" s="20">
        <v>97663</v>
      </c>
      <c r="F26" s="18">
        <v>37517</v>
      </c>
      <c r="G26" s="2">
        <f t="shared" si="1"/>
        <v>0.3841475277228838</v>
      </c>
      <c r="H26" s="3">
        <f t="shared" si="2"/>
        <v>7.9117085836308332E-2</v>
      </c>
      <c r="I26" s="3">
        <f t="shared" si="3"/>
        <v>-2.5782914163691661E-2</v>
      </c>
    </row>
    <row r="27" spans="1:9" x14ac:dyDescent="0.2">
      <c r="A27" s="5" t="s">
        <v>15</v>
      </c>
      <c r="B27" s="17">
        <v>45378</v>
      </c>
      <c r="C27" s="6">
        <v>20717</v>
      </c>
      <c r="D27" s="8">
        <f>C27/B27</f>
        <v>0.45654281810568997</v>
      </c>
      <c r="E27" s="20">
        <v>42623</v>
      </c>
      <c r="F27" s="18">
        <v>21658</v>
      </c>
      <c r="G27" s="2">
        <f>F27/E27</f>
        <v>0.5081294136968304</v>
      </c>
      <c r="H27" s="3">
        <f>G27-D27</f>
        <v>5.1586595591140427E-2</v>
      </c>
      <c r="I27" s="3">
        <f t="shared" si="3"/>
        <v>-5.3313404408859566E-2</v>
      </c>
    </row>
    <row r="28" spans="1:9" x14ac:dyDescent="0.2">
      <c r="A28" s="5" t="s">
        <v>23</v>
      </c>
      <c r="B28" s="17">
        <v>38859</v>
      </c>
      <c r="C28" s="6">
        <v>3193</v>
      </c>
      <c r="D28" s="8">
        <f t="shared" si="0"/>
        <v>8.2168866929154122E-2</v>
      </c>
      <c r="E28" s="20">
        <v>36805</v>
      </c>
      <c r="F28" s="18">
        <v>6626</v>
      </c>
      <c r="G28" s="2">
        <f t="shared" si="1"/>
        <v>0.18002988724358104</v>
      </c>
      <c r="H28" s="3">
        <f t="shared" si="2"/>
        <v>9.7861020314426922E-2</v>
      </c>
      <c r="I28" s="3">
        <f t="shared" si="3"/>
        <v>-7.0389796855730713E-3</v>
      </c>
    </row>
    <row r="29" spans="1:9" ht="17" thickBot="1" x14ac:dyDescent="0.25">
      <c r="A29" s="23" t="s">
        <v>22</v>
      </c>
      <c r="B29" s="16">
        <v>5204</v>
      </c>
      <c r="C29" s="29">
        <v>418</v>
      </c>
      <c r="D29" s="25">
        <f t="shared" si="0"/>
        <v>8.0322828593389697E-2</v>
      </c>
      <c r="E29" s="26">
        <v>4468</v>
      </c>
      <c r="F29" s="16">
        <v>739</v>
      </c>
      <c r="G29" s="27">
        <f t="shared" si="1"/>
        <v>0.1653983885407341</v>
      </c>
      <c r="H29" s="28">
        <f t="shared" si="2"/>
        <v>8.5075559947344406E-2</v>
      </c>
      <c r="I29" s="28">
        <f t="shared" si="3"/>
        <v>-1.9824440052655587E-2</v>
      </c>
    </row>
    <row r="30" spans="1:9" ht="17" thickTop="1" x14ac:dyDescent="0.2">
      <c r="A30" s="31" t="s">
        <v>34</v>
      </c>
      <c r="B30" s="32">
        <f>SUM(B24:B29)</f>
        <v>625317</v>
      </c>
      <c r="C30" s="38">
        <f>SUM(C24:C29)</f>
        <v>236746</v>
      </c>
      <c r="D30" s="34">
        <f>C30/B30</f>
        <v>0.37860157328203137</v>
      </c>
      <c r="E30" s="35">
        <f>SUM(E24:E29)</f>
        <v>569704</v>
      </c>
      <c r="F30" s="39">
        <f>SUM(F24:F29)</f>
        <v>268536</v>
      </c>
      <c r="G30" s="40">
        <f>F30/E30</f>
        <v>0.47136056618875766</v>
      </c>
      <c r="H30" s="41">
        <f t="shared" si="2"/>
        <v>9.275899290672629E-2</v>
      </c>
      <c r="I30" s="43">
        <f t="shared" si="3"/>
        <v>-1.2141007093273704E-2</v>
      </c>
    </row>
    <row r="31" spans="1:9" x14ac:dyDescent="0.2">
      <c r="B31" s="17"/>
      <c r="C31"/>
      <c r="I31" s="3"/>
    </row>
    <row r="32" spans="1:9" x14ac:dyDescent="0.2">
      <c r="A32" s="12" t="s">
        <v>29</v>
      </c>
      <c r="B32" s="30">
        <f>SUM(B9+B15+B22+B30)</f>
        <v>13354305</v>
      </c>
      <c r="C32" s="30">
        <f>SUM(C9+C15+C22+C30)</f>
        <v>6093578</v>
      </c>
      <c r="D32" s="11">
        <f>C32/B32</f>
        <v>0.45630064612123206</v>
      </c>
      <c r="E32" s="30">
        <f>E9+E15+E22+E30</f>
        <v>12284970</v>
      </c>
      <c r="F32" s="30">
        <f>F9+F15+F22+F30</f>
        <v>6894744</v>
      </c>
      <c r="G32" s="13">
        <f>F32/E32</f>
        <v>0.56123409336774932</v>
      </c>
      <c r="H32" s="14">
        <f>G32-D32</f>
        <v>0.10493344724651726</v>
      </c>
      <c r="I3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I25"/>
    </sheetView>
  </sheetViews>
  <sheetFormatPr baseColWidth="10" defaultRowHeight="16" x14ac:dyDescent="0.2"/>
  <cols>
    <col min="1" max="2" width="21.5" customWidth="1"/>
    <col min="3" max="5" width="14.1640625" customWidth="1"/>
    <col min="6" max="6" width="15.83203125" customWidth="1"/>
    <col min="7" max="7" width="13.6640625" customWidth="1"/>
  </cols>
  <sheetData>
    <row r="1" spans="1:9" x14ac:dyDescent="0.2">
      <c r="B1" t="s">
        <v>26</v>
      </c>
      <c r="C1" t="s">
        <v>2</v>
      </c>
      <c r="D1" t="s">
        <v>1</v>
      </c>
      <c r="E1" t="s">
        <v>27</v>
      </c>
      <c r="F1" t="s">
        <v>3</v>
      </c>
      <c r="G1" t="s">
        <v>0</v>
      </c>
      <c r="H1" t="s">
        <v>28</v>
      </c>
      <c r="I1" t="s">
        <v>30</v>
      </c>
    </row>
    <row r="2" spans="1:9" x14ac:dyDescent="0.2">
      <c r="A2" s="5" t="s">
        <v>17</v>
      </c>
      <c r="B2" s="5">
        <v>1604730</v>
      </c>
      <c r="C2" s="6">
        <v>634565</v>
      </c>
      <c r="D2" s="8">
        <f>C2/B2</f>
        <v>0.395434122874253</v>
      </c>
      <c r="E2" s="9">
        <v>1457678</v>
      </c>
      <c r="F2">
        <v>757383</v>
      </c>
      <c r="G2" s="2">
        <f>F2/E2</f>
        <v>0.51958182808548936</v>
      </c>
      <c r="H2" s="3">
        <f>G2-D2</f>
        <v>0.12414770521123636</v>
      </c>
      <c r="I2" s="3">
        <f>H2-H25</f>
        <v>1.9214257964719095E-2</v>
      </c>
    </row>
    <row r="3" spans="1:9" x14ac:dyDescent="0.2">
      <c r="A3" s="5" t="s">
        <v>11</v>
      </c>
      <c r="B3" s="5">
        <v>2318493</v>
      </c>
      <c r="C3" s="6">
        <v>1007551</v>
      </c>
      <c r="D3" s="8">
        <f t="shared" ref="D3:D23" si="0">C3/B3</f>
        <v>0.43457150830302271</v>
      </c>
      <c r="E3" s="9">
        <v>2127748</v>
      </c>
      <c r="F3">
        <v>1165888</v>
      </c>
      <c r="G3" s="2">
        <f t="shared" ref="G3:G23" si="1">F3/E3</f>
        <v>0.54794458742294672</v>
      </c>
      <c r="H3" s="3">
        <f t="shared" ref="H3:H23" si="2">G3-D3</f>
        <v>0.113373079119924</v>
      </c>
      <c r="I3" s="3">
        <f>H3-H25</f>
        <v>8.4396318734067388E-3</v>
      </c>
    </row>
    <row r="4" spans="1:9" x14ac:dyDescent="0.2">
      <c r="A4" s="5" t="s">
        <v>14</v>
      </c>
      <c r="B4" s="5">
        <v>1117386</v>
      </c>
      <c r="C4" s="6">
        <v>445308</v>
      </c>
      <c r="D4" s="8">
        <f t="shared" si="0"/>
        <v>0.39852656109885037</v>
      </c>
      <c r="E4" s="9">
        <v>1073104</v>
      </c>
      <c r="F4">
        <v>547573</v>
      </c>
      <c r="G4" s="2">
        <f t="shared" si="1"/>
        <v>0.51027020680195023</v>
      </c>
      <c r="H4" s="3">
        <f t="shared" si="2"/>
        <v>0.11174364570309986</v>
      </c>
      <c r="I4" s="3">
        <f>H4-H25</f>
        <v>6.8101984565825946E-3</v>
      </c>
    </row>
    <row r="5" spans="1:9" x14ac:dyDescent="0.2">
      <c r="A5" s="5" t="s">
        <v>16</v>
      </c>
      <c r="B5" s="5">
        <v>1519100</v>
      </c>
      <c r="C5" s="6">
        <v>678736</v>
      </c>
      <c r="D5" s="8">
        <f t="shared" si="0"/>
        <v>0.4468013955631624</v>
      </c>
      <c r="E5" s="9">
        <v>1442096</v>
      </c>
      <c r="F5">
        <v>793281</v>
      </c>
      <c r="G5" s="2">
        <f t="shared" si="1"/>
        <v>0.55008889838124508</v>
      </c>
      <c r="H5" s="3">
        <f t="shared" si="2"/>
        <v>0.10328750281808269</v>
      </c>
      <c r="I5" s="3">
        <f>H5-H25</f>
        <v>-1.6459444284345759E-3</v>
      </c>
    </row>
    <row r="6" spans="1:9" x14ac:dyDescent="0.2">
      <c r="A6" s="5" t="s">
        <v>18</v>
      </c>
      <c r="B6" s="5">
        <v>1093572</v>
      </c>
      <c r="C6" s="6">
        <v>631232</v>
      </c>
      <c r="D6" s="8">
        <f t="shared" si="0"/>
        <v>0.57722033848708632</v>
      </c>
      <c r="E6" s="9">
        <v>993236</v>
      </c>
      <c r="F6">
        <v>670608</v>
      </c>
      <c r="G6" s="2">
        <f t="shared" si="1"/>
        <v>0.67517488290798966</v>
      </c>
      <c r="H6" s="3">
        <f t="shared" si="2"/>
        <v>9.7954544420903344E-2</v>
      </c>
      <c r="I6" s="3">
        <f>H6-H25</f>
        <v>-6.9789028256139196E-3</v>
      </c>
    </row>
    <row r="7" spans="1:9" x14ac:dyDescent="0.2">
      <c r="A7" s="5" t="s">
        <v>25</v>
      </c>
      <c r="B7" s="5">
        <v>1653088</v>
      </c>
      <c r="C7" s="6">
        <v>883158</v>
      </c>
      <c r="D7" s="8">
        <f t="shared" si="0"/>
        <v>0.53424742058499008</v>
      </c>
      <c r="E7" s="9">
        <v>1506756</v>
      </c>
      <c r="F7">
        <v>955168</v>
      </c>
      <c r="G7" s="2">
        <f t="shared" si="1"/>
        <v>0.63392347533376336</v>
      </c>
      <c r="H7" s="3">
        <f t="shared" si="2"/>
        <v>9.967605474877328E-2</v>
      </c>
      <c r="I7" s="3">
        <f>H7-H25</f>
        <v>-5.2573924977439845E-3</v>
      </c>
    </row>
    <row r="8" spans="1:9" x14ac:dyDescent="0.2">
      <c r="A8" s="5" t="s">
        <v>12</v>
      </c>
      <c r="B8" s="5">
        <v>234576</v>
      </c>
      <c r="C8" s="6">
        <v>92632</v>
      </c>
      <c r="D8" s="8">
        <f t="shared" si="0"/>
        <v>0.3948912079667144</v>
      </c>
      <c r="E8" s="9">
        <v>221355</v>
      </c>
      <c r="F8">
        <v>113386</v>
      </c>
      <c r="G8" s="2">
        <f t="shared" si="1"/>
        <v>0.51223600099387856</v>
      </c>
      <c r="H8" s="3">
        <f t="shared" si="2"/>
        <v>0.11734479302716416</v>
      </c>
      <c r="I8" s="3">
        <f>H8-H25</f>
        <v>1.2411345780646899E-2</v>
      </c>
    </row>
    <row r="9" spans="1:9" x14ac:dyDescent="0.2">
      <c r="A9" s="5" t="s">
        <v>21</v>
      </c>
      <c r="B9" s="5">
        <v>322961</v>
      </c>
      <c r="C9" s="6">
        <v>107164</v>
      </c>
      <c r="D9" s="8">
        <f t="shared" si="0"/>
        <v>0.33181715439325493</v>
      </c>
      <c r="E9" s="9">
        <v>287028</v>
      </c>
      <c r="F9">
        <v>130461</v>
      </c>
      <c r="G9" s="2">
        <f t="shared" si="1"/>
        <v>0.45452360048497009</v>
      </c>
      <c r="H9" s="3">
        <f t="shared" si="2"/>
        <v>0.12270644609171516</v>
      </c>
      <c r="I9" s="3">
        <f>H9-H25</f>
        <v>1.7772998845197896E-2</v>
      </c>
    </row>
    <row r="10" spans="1:9" x14ac:dyDescent="0.2">
      <c r="A10" s="5" t="s">
        <v>10</v>
      </c>
      <c r="B10" s="5">
        <v>731440</v>
      </c>
      <c r="C10" s="7">
        <v>340069</v>
      </c>
      <c r="D10" s="8">
        <f t="shared" si="0"/>
        <v>0.46493082139341574</v>
      </c>
      <c r="E10" s="9">
        <v>670660</v>
      </c>
      <c r="F10">
        <v>378736</v>
      </c>
      <c r="G10" s="2">
        <f t="shared" si="1"/>
        <v>0.56472131929740854</v>
      </c>
      <c r="H10" s="3">
        <f t="shared" si="2"/>
        <v>9.9790497903992803E-2</v>
      </c>
      <c r="I10" s="3">
        <f>H10-H25</f>
        <v>-5.142949342524461E-3</v>
      </c>
    </row>
    <row r="11" spans="1:9" x14ac:dyDescent="0.2">
      <c r="A11" s="5" t="s">
        <v>4</v>
      </c>
      <c r="B11" s="5">
        <v>290506</v>
      </c>
      <c r="C11" s="6">
        <v>123077</v>
      </c>
      <c r="D11" s="8">
        <f t="shared" si="0"/>
        <v>0.42366422724487618</v>
      </c>
      <c r="E11" s="9">
        <v>260576</v>
      </c>
      <c r="F11">
        <v>136104</v>
      </c>
      <c r="G11" s="2">
        <f t="shared" si="1"/>
        <v>0.52231978386344102</v>
      </c>
      <c r="H11" s="3">
        <f t="shared" si="2"/>
        <v>9.8655556618564844E-2</v>
      </c>
      <c r="I11" s="3">
        <f>H11-H25</f>
        <v>-6.2778906279524205E-3</v>
      </c>
    </row>
    <row r="12" spans="1:9" x14ac:dyDescent="0.2">
      <c r="A12" s="5" t="s">
        <v>24</v>
      </c>
      <c r="B12" s="5">
        <v>383694</v>
      </c>
      <c r="C12" s="6">
        <v>214141</v>
      </c>
      <c r="D12" s="8">
        <f t="shared" si="0"/>
        <v>0.55810359296731249</v>
      </c>
      <c r="E12" s="9">
        <v>345125</v>
      </c>
      <c r="F12">
        <v>218842</v>
      </c>
      <c r="G12" s="2">
        <f t="shared" si="1"/>
        <v>0.63409489315465406</v>
      </c>
      <c r="H12" s="3">
        <f t="shared" si="2"/>
        <v>7.5991300187341571E-2</v>
      </c>
      <c r="I12" s="3">
        <f>H12-H25</f>
        <v>-2.8942147059175694E-2</v>
      </c>
    </row>
    <row r="13" spans="1:9" x14ac:dyDescent="0.2">
      <c r="A13" s="5" t="s">
        <v>6</v>
      </c>
      <c r="B13" s="5">
        <v>309773</v>
      </c>
      <c r="C13" s="7">
        <v>181463</v>
      </c>
      <c r="D13" s="8">
        <f t="shared" si="0"/>
        <v>0.58579346812020416</v>
      </c>
      <c r="E13" s="9">
        <v>279807</v>
      </c>
      <c r="F13">
        <v>182913</v>
      </c>
      <c r="G13" s="2">
        <f t="shared" si="1"/>
        <v>0.65371130815169032</v>
      </c>
      <c r="H13" s="3">
        <f t="shared" si="2"/>
        <v>6.7917840031486154E-2</v>
      </c>
      <c r="I13" s="3">
        <f>H13-H25</f>
        <v>-3.701560721503111E-2</v>
      </c>
    </row>
    <row r="14" spans="1:9" x14ac:dyDescent="0.2">
      <c r="A14" s="5" t="s">
        <v>9</v>
      </c>
      <c r="B14" s="5">
        <v>492855</v>
      </c>
      <c r="C14" s="7">
        <v>271722</v>
      </c>
      <c r="D14" s="8">
        <f t="shared" si="0"/>
        <v>0.55132239705390018</v>
      </c>
      <c r="E14" s="9">
        <v>449356</v>
      </c>
      <c r="F14">
        <v>285297</v>
      </c>
      <c r="G14" s="2">
        <f t="shared" si="1"/>
        <v>0.63490194856639282</v>
      </c>
      <c r="H14" s="3">
        <f t="shared" si="2"/>
        <v>8.3579551512492634E-2</v>
      </c>
      <c r="I14" s="3">
        <f>H14-H25</f>
        <v>-2.135389573402463E-2</v>
      </c>
    </row>
    <row r="15" spans="1:9" x14ac:dyDescent="0.2">
      <c r="A15" s="5" t="s">
        <v>8</v>
      </c>
      <c r="B15" s="5">
        <v>257304</v>
      </c>
      <c r="C15" s="6">
        <v>135156</v>
      </c>
      <c r="D15" s="8">
        <f t="shared" si="0"/>
        <v>0.52527749277119673</v>
      </c>
      <c r="E15" s="9">
        <v>233302</v>
      </c>
      <c r="F15">
        <v>144798</v>
      </c>
      <c r="G15" s="2">
        <f t="shared" si="1"/>
        <v>0.62064620106128532</v>
      </c>
      <c r="H15" s="3">
        <f t="shared" si="2"/>
        <v>9.5368708290088589E-2</v>
      </c>
      <c r="I15" s="3">
        <f>H15-H25</f>
        <v>-9.5647389564286756E-3</v>
      </c>
    </row>
    <row r="16" spans="1:9" x14ac:dyDescent="0.2">
      <c r="A16" s="5" t="s">
        <v>20</v>
      </c>
      <c r="B16" s="5">
        <v>169019</v>
      </c>
      <c r="C16" s="6">
        <v>43845</v>
      </c>
      <c r="D16" s="8">
        <f t="shared" si="0"/>
        <v>0.2594087055301475</v>
      </c>
      <c r="E16" s="9">
        <v>154843</v>
      </c>
      <c r="F16">
        <v>57198</v>
      </c>
      <c r="G16" s="2">
        <f t="shared" si="1"/>
        <v>0.36939351472136295</v>
      </c>
      <c r="H16" s="3">
        <f t="shared" si="2"/>
        <v>0.10998480919121545</v>
      </c>
      <c r="I16" s="3">
        <f>H16-H25</f>
        <v>5.051361944698185E-3</v>
      </c>
    </row>
    <row r="17" spans="1:9" x14ac:dyDescent="0.2">
      <c r="A17" s="5" t="s">
        <v>19</v>
      </c>
      <c r="B17" s="5">
        <v>109553</v>
      </c>
      <c r="C17" s="6">
        <v>33417</v>
      </c>
      <c r="D17" s="8">
        <f t="shared" si="0"/>
        <v>0.30503044188657547</v>
      </c>
      <c r="E17" s="9">
        <v>97663</v>
      </c>
      <c r="F17">
        <v>37517</v>
      </c>
      <c r="G17" s="2">
        <f t="shared" si="1"/>
        <v>0.3841475277228838</v>
      </c>
      <c r="H17" s="3">
        <f t="shared" si="2"/>
        <v>7.9117085836308332E-2</v>
      </c>
      <c r="I17" s="3">
        <f>H17-H25</f>
        <v>-2.5816361410208932E-2</v>
      </c>
    </row>
    <row r="18" spans="1:9" x14ac:dyDescent="0.2">
      <c r="A18" s="5" t="s">
        <v>15</v>
      </c>
      <c r="B18" s="5">
        <v>45378</v>
      </c>
      <c r="C18" s="6">
        <v>20717</v>
      </c>
      <c r="D18" s="8">
        <f t="shared" si="0"/>
        <v>0.45654281810568997</v>
      </c>
      <c r="E18" s="9">
        <v>42623</v>
      </c>
      <c r="F18">
        <v>21658</v>
      </c>
      <c r="G18" s="2">
        <f t="shared" si="1"/>
        <v>0.5081294136968304</v>
      </c>
      <c r="H18" s="3">
        <f t="shared" si="2"/>
        <v>5.1586595591140427E-2</v>
      </c>
      <c r="I18" s="3">
        <f>H18-H25</f>
        <v>-5.3346851655376837E-2</v>
      </c>
    </row>
    <row r="19" spans="1:9" x14ac:dyDescent="0.2">
      <c r="A19" s="5" t="s">
        <v>7</v>
      </c>
      <c r="B19" s="5">
        <v>216389</v>
      </c>
      <c r="C19" s="6">
        <v>79562</v>
      </c>
      <c r="D19" s="8">
        <f t="shared" si="0"/>
        <v>0.36768042737847118</v>
      </c>
      <c r="E19" s="9">
        <v>193714</v>
      </c>
      <c r="F19">
        <v>93402</v>
      </c>
      <c r="G19" s="2">
        <f t="shared" si="1"/>
        <v>0.48216442797113268</v>
      </c>
      <c r="H19" s="3">
        <f t="shared" si="2"/>
        <v>0.11448400059266151</v>
      </c>
      <c r="I19" s="3">
        <f>H19-H25</f>
        <v>9.5505533461442416E-3</v>
      </c>
    </row>
    <row r="20" spans="1:9" x14ac:dyDescent="0.2">
      <c r="A20" s="5" t="s">
        <v>13</v>
      </c>
      <c r="B20" s="5">
        <v>290137</v>
      </c>
      <c r="C20" s="6">
        <v>89741</v>
      </c>
      <c r="D20" s="8">
        <f t="shared" si="0"/>
        <v>0.3093056039043624</v>
      </c>
      <c r="E20" s="9">
        <v>268136</v>
      </c>
      <c r="F20">
        <v>114023</v>
      </c>
      <c r="G20" s="2">
        <f t="shared" si="1"/>
        <v>0.42524316018736763</v>
      </c>
      <c r="H20" s="3">
        <f t="shared" si="2"/>
        <v>0.11593755628300523</v>
      </c>
      <c r="I20" s="3">
        <f>H20-H25</f>
        <v>1.1004109036487963E-2</v>
      </c>
    </row>
    <row r="21" spans="1:9" x14ac:dyDescent="0.2">
      <c r="A21" s="5" t="s">
        <v>5</v>
      </c>
      <c r="B21" s="5">
        <v>150288</v>
      </c>
      <c r="C21" s="6">
        <v>76711</v>
      </c>
      <c r="D21" s="8">
        <f t="shared" si="0"/>
        <v>0.51042664750346001</v>
      </c>
      <c r="E21" s="9">
        <v>138891</v>
      </c>
      <c r="F21">
        <v>83143</v>
      </c>
      <c r="G21" s="2">
        <f t="shared" si="1"/>
        <v>0.59862050096838526</v>
      </c>
      <c r="H21" s="3">
        <f t="shared" si="2"/>
        <v>8.8193853464925254E-2</v>
      </c>
      <c r="I21" s="3">
        <f>H21-H25</f>
        <v>-1.673959378159201E-2</v>
      </c>
    </row>
    <row r="22" spans="1:9" x14ac:dyDescent="0.2">
      <c r="A22" s="5" t="s">
        <v>23</v>
      </c>
      <c r="B22" s="5">
        <v>38859</v>
      </c>
      <c r="C22" s="6">
        <v>3193</v>
      </c>
      <c r="D22" s="8">
        <f t="shared" si="0"/>
        <v>8.2168866929154122E-2</v>
      </c>
      <c r="E22" s="9">
        <v>36805</v>
      </c>
      <c r="F22">
        <v>6626</v>
      </c>
      <c r="G22" s="2">
        <f t="shared" si="1"/>
        <v>0.18002988724358104</v>
      </c>
      <c r="H22" s="3">
        <f t="shared" si="2"/>
        <v>9.7861020314426922E-2</v>
      </c>
      <c r="I22" s="3">
        <f>H22-H25</f>
        <v>-7.0724269320903421E-3</v>
      </c>
    </row>
    <row r="23" spans="1:9" x14ac:dyDescent="0.2">
      <c r="A23" s="5" t="s">
        <v>22</v>
      </c>
      <c r="B23" s="5">
        <v>5204</v>
      </c>
      <c r="C23" s="7">
        <v>418</v>
      </c>
      <c r="D23" s="8">
        <f t="shared" si="0"/>
        <v>8.0322828593389697E-2</v>
      </c>
      <c r="E23" s="9">
        <v>4468</v>
      </c>
      <c r="F23">
        <v>739</v>
      </c>
      <c r="G23" s="2">
        <f t="shared" si="1"/>
        <v>0.1653983885407341</v>
      </c>
      <c r="H23" s="3">
        <f t="shared" si="2"/>
        <v>8.5075559947344406E-2</v>
      </c>
      <c r="I23" s="3">
        <f>H23-H25</f>
        <v>-1.9857887299172858E-2</v>
      </c>
    </row>
    <row r="24" spans="1:9" x14ac:dyDescent="0.2">
      <c r="I24" s="3"/>
    </row>
    <row r="25" spans="1:9" x14ac:dyDescent="0.2">
      <c r="A25" t="s">
        <v>29</v>
      </c>
      <c r="B25">
        <f>SUM(B2:B23)</f>
        <v>13354305</v>
      </c>
      <c r="C25" s="10">
        <f>SUM(C2:C23)</f>
        <v>6093578</v>
      </c>
      <c r="D25" s="8">
        <f>C25/B25</f>
        <v>0.45630064612123206</v>
      </c>
      <c r="E25">
        <f>SUM(E2:E23)</f>
        <v>12284970</v>
      </c>
      <c r="F25">
        <f>SUM(F2:F23)</f>
        <v>6894744</v>
      </c>
      <c r="G25" s="2">
        <f>F25/E25</f>
        <v>0.56123409336774932</v>
      </c>
      <c r="H25" s="3">
        <f>G25-D25</f>
        <v>0.10493344724651726</v>
      </c>
      <c r="I2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Documentation</vt:lpstr>
      <vt:lpstr>Swing 2012-16_city2</vt:lpstr>
      <vt:lpstr>Swing 2012-16_city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2016-02-17T17:12:14Z</dcterms:created>
  <dcterms:modified xsi:type="dcterms:W3CDTF">2016-03-09T20:39:55Z</dcterms:modified>
</cp:coreProperties>
</file>